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Nueva construcción" sheetId="1" r:id="rId1"/>
    <sheet name="Demol. Edificio industrial" sheetId="2" r:id="rId2"/>
    <sheet name="Demol. Vivienda" sheetId="3" r:id="rId3"/>
    <sheet name="Demol. Viales" sheetId="4" r:id="rId4"/>
  </sheets>
  <definedNames/>
  <calcPr fullCalcOnLoad="1"/>
</workbook>
</file>

<file path=xl/sharedStrings.xml><?xml version="1.0" encoding="utf-8"?>
<sst xmlns="http://schemas.openxmlformats.org/spreadsheetml/2006/main" count="117" uniqueCount="49">
  <si>
    <t>FIANZA PARA CONSTRUCCIÓN DE OBRA NUEVA</t>
  </si>
  <si>
    <t>Presupuesto de ejecución material (PEM) de la obra</t>
  </si>
  <si>
    <t>FIANZA MÍNIMA (1% del PEM)</t>
  </si>
  <si>
    <t>FIANZA</t>
  </si>
  <si>
    <t>FIANZA PARA LA DEMOLICIÓN DE UN EDIFICIO INDUSTRIAL</t>
  </si>
  <si>
    <t>Longitud de la nave industrial (A)</t>
  </si>
  <si>
    <t>m</t>
  </si>
  <si>
    <t>Ancho de la nave industrial (B)</t>
  </si>
  <si>
    <t>Altura de la nave industrial (H)</t>
  </si>
  <si>
    <t>Volumen aparente (AxBxH)</t>
  </si>
  <si>
    <t>m³</t>
  </si>
  <si>
    <t>Volumen RCD</t>
  </si>
  <si>
    <t>Nº plantas</t>
  </si>
  <si>
    <t>plantas</t>
  </si>
  <si>
    <t>Volumen RCD entreplanta</t>
  </si>
  <si>
    <t>Volumen total RCD</t>
  </si>
  <si>
    <t xml:space="preserve">          Volumen Hormigón limpio</t>
  </si>
  <si>
    <t xml:space="preserve">          Volumen de RCD mixto</t>
  </si>
  <si>
    <t>Densidad tipo Hormigón limpio (0,5-1,5 Tn/m³)</t>
  </si>
  <si>
    <t>Tn/m³</t>
  </si>
  <si>
    <t>Densidad tipo RCD mixto (0,5-1,5 Tn/m³)</t>
  </si>
  <si>
    <t>Masa total RCD</t>
  </si>
  <si>
    <t>Tn</t>
  </si>
  <si>
    <t xml:space="preserve">          Masa Hormigón limpio</t>
  </si>
  <si>
    <t xml:space="preserve">          Masa RCD mixto</t>
  </si>
  <si>
    <t>Masa (Tn)</t>
  </si>
  <si>
    <t>Canon de la planta de reciclaje (€/Tn)</t>
  </si>
  <si>
    <t>Precio transporte (€/Tn)</t>
  </si>
  <si>
    <t>Importe (€)</t>
  </si>
  <si>
    <t>Hormigón limpio</t>
  </si>
  <si>
    <t xml:space="preserve"> </t>
  </si>
  <si>
    <t>RCD mixto</t>
  </si>
  <si>
    <t>FIANZA MÍNIMA (2% del PEM)</t>
  </si>
  <si>
    <t>FIANZA PARA LA DEMOLICIÓN DE UNA VIVIENDA</t>
  </si>
  <si>
    <t>Longitud en planta (A)</t>
  </si>
  <si>
    <t>Ancho en planta (B)</t>
  </si>
  <si>
    <t>Altura del edificio (H)</t>
  </si>
  <si>
    <t>Volumen RCD tabiquillos</t>
  </si>
  <si>
    <t>FIANZA PARA LA DEMOLICIÓN DE VIALES</t>
  </si>
  <si>
    <t>Longitud del vial (A)</t>
  </si>
  <si>
    <t>Ancho del vial (B)</t>
  </si>
  <si>
    <t>Superficie del vial (AxB)</t>
  </si>
  <si>
    <t>m²</t>
  </si>
  <si>
    <t xml:space="preserve">          Volumen Asfalto</t>
  </si>
  <si>
    <t xml:space="preserve">          Volumen Paquete Firme</t>
  </si>
  <si>
    <t>Densidad tipo Asfalto (0,5-1,5 Tn/m³)</t>
  </si>
  <si>
    <t>Densidad tipo Paquete Firme (0,5-1,5 Tn/m³)</t>
  </si>
  <si>
    <t>Asfalto</t>
  </si>
  <si>
    <t>Paquete Firme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</si>
</sst>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1" fillId="0" borderId="2" xfId="20" applyBorder="1" applyAlignment="1">
      <alignment/>
      <protection/>
    </xf>
    <xf numFmtId="164" fontId="1" fillId="0" borderId="0" xfId="20" applyBorder="1">
      <alignment/>
      <protection/>
    </xf>
    <xf numFmtId="164" fontId="1" fillId="0" borderId="3" xfId="20" applyBorder="1">
      <alignment/>
      <protection/>
    </xf>
    <xf numFmtId="164" fontId="1" fillId="0" borderId="4" xfId="20" applyFont="1" applyBorder="1">
      <alignment/>
      <protection/>
    </xf>
    <xf numFmtId="165" fontId="1" fillId="3" borderId="5" xfId="20" applyNumberFormat="1" applyFill="1" applyBorder="1">
      <alignment/>
      <protection/>
    </xf>
    <xf numFmtId="164" fontId="1" fillId="4" borderId="6" xfId="20" applyFont="1" applyFill="1" applyBorder="1">
      <alignment/>
      <protection/>
    </xf>
    <xf numFmtId="165" fontId="1" fillId="4" borderId="7" xfId="20" applyNumberFormat="1" applyFill="1" applyBorder="1">
      <alignment/>
      <protection/>
    </xf>
    <xf numFmtId="164" fontId="1" fillId="0" borderId="8" xfId="20" applyBorder="1">
      <alignment/>
      <protection/>
    </xf>
    <xf numFmtId="164" fontId="1" fillId="0" borderId="9" xfId="20" applyBorder="1">
      <alignment/>
      <protection/>
    </xf>
    <xf numFmtId="164" fontId="2" fillId="5" borderId="6" xfId="20" applyFont="1" applyFill="1" applyBorder="1">
      <alignment/>
      <protection/>
    </xf>
    <xf numFmtId="165" fontId="2" fillId="5" borderId="7" xfId="20" applyNumberFormat="1" applyFont="1" applyFill="1" applyBorder="1">
      <alignment/>
      <protection/>
    </xf>
    <xf numFmtId="164" fontId="1" fillId="0" borderId="10" xfId="20" applyBorder="1">
      <alignment/>
      <protection/>
    </xf>
    <xf numFmtId="164" fontId="2" fillId="6" borderId="11" xfId="20" applyFont="1" applyFill="1" applyBorder="1" applyAlignment="1">
      <alignment horizontal="center"/>
      <protection/>
    </xf>
    <xf numFmtId="164" fontId="1" fillId="3" borderId="5" xfId="20" applyFill="1" applyBorder="1">
      <alignment/>
      <protection/>
    </xf>
    <xf numFmtId="164" fontId="1" fillId="0" borderId="5" xfId="20" applyBorder="1">
      <alignment/>
      <protection/>
    </xf>
    <xf numFmtId="164" fontId="1" fillId="0" borderId="0" xfId="20" applyFont="1" applyFill="1" applyBorder="1">
      <alignment/>
      <protection/>
    </xf>
    <xf numFmtId="164" fontId="2" fillId="0" borderId="4" xfId="20" applyFont="1" applyBorder="1">
      <alignment/>
      <protection/>
    </xf>
    <xf numFmtId="164" fontId="2" fillId="0" borderId="5" xfId="20" applyFont="1" applyBorder="1">
      <alignment/>
      <protection/>
    </xf>
    <xf numFmtId="164" fontId="2" fillId="0" borderId="0" xfId="20" applyFont="1" applyBorder="1">
      <alignment/>
      <protection/>
    </xf>
    <xf numFmtId="164" fontId="1" fillId="7" borderId="5" xfId="20" applyFill="1" applyBorder="1">
      <alignment/>
      <protection/>
    </xf>
    <xf numFmtId="164" fontId="1" fillId="0" borderId="5" xfId="20" applyFont="1" applyBorder="1" applyAlignment="1">
      <alignment horizontal="center" vertical="center" wrapText="1"/>
      <protection/>
    </xf>
    <xf numFmtId="164" fontId="1" fillId="0" borderId="5" xfId="20" applyFont="1" applyBorder="1" applyAlignment="1">
      <alignment horizontal="center" wrapText="1"/>
      <protection/>
    </xf>
    <xf numFmtId="164" fontId="1" fillId="0" borderId="12" xfId="20" applyFont="1" applyBorder="1" applyAlignment="1">
      <alignment horizontal="center" wrapText="1"/>
      <protection/>
    </xf>
    <xf numFmtId="164" fontId="1" fillId="0" borderId="5" xfId="20" applyBorder="1" applyAlignment="1">
      <alignment horizontal="center"/>
      <protection/>
    </xf>
    <xf numFmtId="164" fontId="1" fillId="7" borderId="5" xfId="20" applyFont="1" applyFill="1" applyBorder="1" applyAlignment="1">
      <alignment horizontal="center"/>
      <protection/>
    </xf>
    <xf numFmtId="164" fontId="1" fillId="0" borderId="12" xfId="20" applyBorder="1" applyAlignment="1">
      <alignment horizontal="center"/>
      <protection/>
    </xf>
    <xf numFmtId="164" fontId="1" fillId="0" borderId="13" xfId="20" applyBorder="1" applyAlignment="1">
      <alignment/>
      <protection/>
    </xf>
    <xf numFmtId="164" fontId="1" fillId="4" borderId="4" xfId="20" applyFont="1" applyFill="1" applyBorder="1">
      <alignment/>
      <protection/>
    </xf>
    <xf numFmtId="165" fontId="1" fillId="4" borderId="5" xfId="20" applyNumberFormat="1" applyFill="1" applyBorder="1">
      <alignment/>
      <protection/>
    </xf>
    <xf numFmtId="164" fontId="1" fillId="0" borderId="4" xfId="20" applyBorder="1" applyAlignment="1">
      <alignment/>
      <protection/>
    </xf>
    <xf numFmtId="164" fontId="1" fillId="0" borderId="5" xfId="20" applyBorder="1" applyAlignment="1">
      <alignment/>
      <protection/>
    </xf>
    <xf numFmtId="164" fontId="2" fillId="0" borderId="14" xfId="20" applyFont="1" applyBorder="1">
      <alignment/>
      <protection/>
    </xf>
    <xf numFmtId="164" fontId="2" fillId="0" borderId="15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</xdr:row>
      <xdr:rowOff>47625</xdr:rowOff>
    </xdr:from>
    <xdr:to>
      <xdr:col>5</xdr:col>
      <xdr:colOff>28575</xdr:colOff>
      <xdr:row>8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561975"/>
          <a:ext cx="13811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466725</xdr:colOff>
      <xdr:row>1</xdr:row>
      <xdr:rowOff>85725</xdr:rowOff>
    </xdr:from>
    <xdr:to>
      <xdr:col>9</xdr:col>
      <xdr:colOff>352425</xdr:colOff>
      <xdr:row>9</xdr:row>
      <xdr:rowOff>9525</xdr:rowOff>
    </xdr:to>
    <xdr:sp>
      <xdr:nvSpPr>
        <xdr:cNvPr id="2" name="2 CuadroTexto"/>
        <xdr:cNvSpPr>
          <a:spLocks/>
        </xdr:cNvSpPr>
      </xdr:nvSpPr>
      <xdr:spPr>
        <a:xfrm>
          <a:off x="6553200" y="295275"/>
          <a:ext cx="2743200" cy="12287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Instrucciones:
</a:t>
          </a:r>
          <a:r>
            <a:rPr lang="en-US" cap="none" sz="1100" b="0" i="0" u="none" baseline="0">
              <a:solidFill>
                <a:srgbClr val="000000"/>
              </a:solidFill>
            </a:rPr>
            <a:t>-Introduzca las casillas en amarillo
-El resto de datos se calcularán atomáticamente
</a:t>
          </a:r>
          <a:r>
            <a:rPr lang="en-US" cap="none" sz="1100" b="1" i="0" u="none" baseline="0">
              <a:solidFill>
                <a:srgbClr val="000000"/>
              </a:solidFill>
            </a:rPr>
            <a:t>Normativa:
</a:t>
          </a:r>
          <a:r>
            <a:rPr lang="en-US" cap="none" sz="1100" b="0" i="0" u="none" baseline="0">
              <a:solidFill>
                <a:srgbClr val="000000"/>
              </a:solidFill>
            </a:rPr>
            <a:t>-Plan Nacional Integrado de Residuos 2001 -2006 y 2007 - 2015
-RD 105_2008
-Reglamento de Residuos de Andalucía 73/2012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6</xdr:row>
      <xdr:rowOff>28575</xdr:rowOff>
    </xdr:from>
    <xdr:to>
      <xdr:col>5</xdr:col>
      <xdr:colOff>742950</xdr:colOff>
      <xdr:row>11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28700"/>
          <a:ext cx="14287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419100</xdr:colOff>
      <xdr:row>12</xdr:row>
      <xdr:rowOff>19050</xdr:rowOff>
    </xdr:from>
    <xdr:to>
      <xdr:col>6</xdr:col>
      <xdr:colOff>523875</xdr:colOff>
      <xdr:row>23</xdr:row>
      <xdr:rowOff>104775</xdr:rowOff>
    </xdr:to>
    <xdr:sp>
      <xdr:nvSpPr>
        <xdr:cNvPr id="2" name="3 CuadroTexto"/>
        <xdr:cNvSpPr>
          <a:spLocks/>
        </xdr:cNvSpPr>
      </xdr:nvSpPr>
      <xdr:spPr>
        <a:xfrm>
          <a:off x="5857875" y="1990725"/>
          <a:ext cx="2828925" cy="18669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Instrucciones:
</a:t>
          </a:r>
          <a:r>
            <a:rPr lang="en-US" cap="none" sz="1100" b="0" i="0" u="none" baseline="0">
              <a:solidFill>
                <a:srgbClr val="000000"/>
              </a:solidFill>
            </a:rPr>
            <a:t>-Introduzca las casillas en amarillo
-Los valores en azul son orientativos
-El resto de datos se calcularán atomáticamente
</a:t>
          </a:r>
          <a:r>
            <a:rPr lang="en-US" cap="none" sz="1100" b="1" i="0" u="none" baseline="0">
              <a:solidFill>
                <a:srgbClr val="000000"/>
              </a:solidFill>
            </a:rPr>
            <a:t>Normativa:
</a:t>
          </a:r>
          <a:r>
            <a:rPr lang="en-US" cap="none" sz="1100" b="0" i="0" u="none" baseline="0">
              <a:solidFill>
                <a:srgbClr val="000000"/>
              </a:solidFill>
            </a:rPr>
            <a:t>-Plan Nacional Integrado de Residuos 2001 -2006 y 2007 - 2015
-RD 105_2008
-Reglamento de Residuos de Andalucía 73/2012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6</xdr:row>
      <xdr:rowOff>28575</xdr:rowOff>
    </xdr:from>
    <xdr:to>
      <xdr:col>5</xdr:col>
      <xdr:colOff>742950</xdr:colOff>
      <xdr:row>11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28700"/>
          <a:ext cx="14287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419100</xdr:colOff>
      <xdr:row>12</xdr:row>
      <xdr:rowOff>19050</xdr:rowOff>
    </xdr:from>
    <xdr:to>
      <xdr:col>6</xdr:col>
      <xdr:colOff>523875</xdr:colOff>
      <xdr:row>23</xdr:row>
      <xdr:rowOff>104775</xdr:rowOff>
    </xdr:to>
    <xdr:sp>
      <xdr:nvSpPr>
        <xdr:cNvPr id="2" name="2 CuadroTexto"/>
        <xdr:cNvSpPr>
          <a:spLocks/>
        </xdr:cNvSpPr>
      </xdr:nvSpPr>
      <xdr:spPr>
        <a:xfrm>
          <a:off x="5857875" y="1990725"/>
          <a:ext cx="2828925" cy="18669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Instrucciones:
</a:t>
          </a:r>
          <a:r>
            <a:rPr lang="en-US" cap="none" sz="1100" b="0" i="0" u="none" baseline="0">
              <a:solidFill>
                <a:srgbClr val="000000"/>
              </a:solidFill>
            </a:rPr>
            <a:t>-Introduzca las casillas en amarillo
-Los valores en azul son orientativos
-El resto de datos se calcularán atomáticamente
</a:t>
          </a:r>
          <a:r>
            <a:rPr lang="en-US" cap="none" sz="1100" b="1" i="0" u="none" baseline="0">
              <a:solidFill>
                <a:srgbClr val="000000"/>
              </a:solidFill>
            </a:rPr>
            <a:t>Normativa:
</a:t>
          </a:r>
          <a:r>
            <a:rPr lang="en-US" cap="none" sz="1100" b="0" i="0" u="none" baseline="0">
              <a:solidFill>
                <a:srgbClr val="000000"/>
              </a:solidFill>
            </a:rPr>
            <a:t>-Plan Nacional Integrado de Residuos 2001 -2006 y 2007 - 2015
-RD 105_2008
-Reglamento de Residuos de Andalucía 73/2012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6</xdr:row>
      <xdr:rowOff>28575</xdr:rowOff>
    </xdr:from>
    <xdr:to>
      <xdr:col>5</xdr:col>
      <xdr:colOff>742950</xdr:colOff>
      <xdr:row>11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28700"/>
          <a:ext cx="14287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419100</xdr:colOff>
      <xdr:row>12</xdr:row>
      <xdr:rowOff>19050</xdr:rowOff>
    </xdr:from>
    <xdr:to>
      <xdr:col>6</xdr:col>
      <xdr:colOff>523875</xdr:colOff>
      <xdr:row>23</xdr:row>
      <xdr:rowOff>104775</xdr:rowOff>
    </xdr:to>
    <xdr:sp>
      <xdr:nvSpPr>
        <xdr:cNvPr id="2" name="2 CuadroTexto"/>
        <xdr:cNvSpPr>
          <a:spLocks/>
        </xdr:cNvSpPr>
      </xdr:nvSpPr>
      <xdr:spPr>
        <a:xfrm>
          <a:off x="5857875" y="1990725"/>
          <a:ext cx="2828925" cy="18669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Instrucciones:
</a:t>
          </a:r>
          <a:r>
            <a:rPr lang="en-US" cap="none" sz="1100" b="0" i="0" u="none" baseline="0">
              <a:solidFill>
                <a:srgbClr val="000000"/>
              </a:solidFill>
            </a:rPr>
            <a:t>-Introduzca las casillas en amarillo
-Los valores en azul son orientativos
-El resto de datos se calcularán atomáticamente
</a:t>
          </a:r>
          <a:r>
            <a:rPr lang="en-US" cap="none" sz="1100" b="1" i="0" u="none" baseline="0">
              <a:solidFill>
                <a:srgbClr val="000000"/>
              </a:solidFill>
            </a:rPr>
            <a:t>Normativa:
</a:t>
          </a:r>
          <a:r>
            <a:rPr lang="en-US" cap="none" sz="1100" b="0" i="0" u="none" baseline="0">
              <a:solidFill>
                <a:srgbClr val="000000"/>
              </a:solidFill>
            </a:rPr>
            <a:t>-Plan Nacional Integrado de Residuos 2001 -2006 y 2007 - 2015
-RD 105_2008
-Reglamento de Residuos de Andalucía 73/2012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9"/>
  <sheetViews>
    <sheetView workbookViewId="0" topLeftCell="A1">
      <selection activeCell="B7" sqref="B7"/>
    </sheetView>
  </sheetViews>
  <sheetFormatPr defaultColWidth="11.421875" defaultRowHeight="12.75"/>
  <cols>
    <col min="1" max="1" width="10.7109375" style="1" customWidth="1"/>
    <col min="2" max="2" width="47.57421875" style="1" customWidth="1"/>
    <col min="3" max="3" width="11.57421875" style="1" customWidth="1"/>
    <col min="4" max="16384" width="10.7109375" style="1" customWidth="1"/>
  </cols>
  <sheetData>
    <row r="3" spans="2:5" ht="12.75">
      <c r="B3" s="2" t="s">
        <v>0</v>
      </c>
      <c r="C3" s="2"/>
      <c r="D3" s="2"/>
      <c r="E3" s="2"/>
    </row>
    <row r="4" spans="2:5" ht="12.75">
      <c r="B4" s="3"/>
      <c r="C4" s="3"/>
      <c r="D4" s="4"/>
      <c r="E4" s="5"/>
    </row>
    <row r="5" spans="2:5" ht="12.75">
      <c r="B5" s="3"/>
      <c r="C5" s="3"/>
      <c r="D5" s="4"/>
      <c r="E5" s="5"/>
    </row>
    <row r="6" spans="2:5" ht="12.75">
      <c r="B6" s="6" t="s">
        <v>1</v>
      </c>
      <c r="C6" s="7">
        <v>0</v>
      </c>
      <c r="D6" s="4"/>
      <c r="E6" s="5"/>
    </row>
    <row r="7" spans="2:5" ht="12.75">
      <c r="B7" s="3"/>
      <c r="C7" s="3"/>
      <c r="D7" s="4"/>
      <c r="E7" s="5"/>
    </row>
    <row r="8" spans="2:5" ht="12.75">
      <c r="B8" s="8" t="s">
        <v>2</v>
      </c>
      <c r="C8" s="9">
        <f>0.01*C6</f>
        <v>0</v>
      </c>
      <c r="D8" s="10"/>
      <c r="E8" s="11"/>
    </row>
    <row r="9" spans="2:5" ht="12.75">
      <c r="B9" s="12" t="s">
        <v>3</v>
      </c>
      <c r="C9" s="13">
        <f>C8</f>
        <v>0</v>
      </c>
      <c r="D9" s="10"/>
      <c r="E9" s="14"/>
    </row>
  </sheetData>
  <sheetProtection selectLockedCells="1" selectUnlockedCells="1"/>
  <mergeCells count="3">
    <mergeCell ref="B3:E3"/>
    <mergeCell ref="B4:C5"/>
    <mergeCell ref="B7:C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G31"/>
  <sheetViews>
    <sheetView workbookViewId="0" topLeftCell="A1">
      <selection activeCell="E36" sqref="E36"/>
    </sheetView>
  </sheetViews>
  <sheetFormatPr defaultColWidth="11.421875" defaultRowHeight="12.75"/>
  <cols>
    <col min="1" max="2" width="10.7109375" style="1" customWidth="1"/>
    <col min="3" max="3" width="47.00390625" style="1" customWidth="1"/>
    <col min="4" max="4" width="13.140625" style="1" customWidth="1"/>
    <col min="5" max="5" width="23.7109375" style="1" customWidth="1"/>
    <col min="6" max="6" width="17.140625" style="1" customWidth="1"/>
    <col min="7" max="7" width="12.421875" style="1" customWidth="1"/>
    <col min="8" max="8" width="33.8515625" style="1" customWidth="1"/>
    <col min="9" max="9" width="23.28125" style="1" customWidth="1"/>
    <col min="10" max="16384" width="10.7109375" style="1" customWidth="1"/>
  </cols>
  <sheetData>
    <row r="6" spans="3:7" ht="12.75">
      <c r="C6" s="15" t="s">
        <v>4</v>
      </c>
      <c r="D6" s="15"/>
      <c r="E6" s="15"/>
      <c r="F6" s="15"/>
      <c r="G6" s="15"/>
    </row>
    <row r="7" spans="3:7" ht="12.75">
      <c r="C7" s="6" t="s">
        <v>5</v>
      </c>
      <c r="D7" s="16">
        <v>0</v>
      </c>
      <c r="E7" s="4" t="s">
        <v>6</v>
      </c>
      <c r="F7" s="4"/>
      <c r="G7" s="5"/>
    </row>
    <row r="8" spans="3:7" ht="12.75">
      <c r="C8" s="6" t="s">
        <v>7</v>
      </c>
      <c r="D8" s="16">
        <v>0</v>
      </c>
      <c r="E8" s="4" t="s">
        <v>6</v>
      </c>
      <c r="F8" s="4"/>
      <c r="G8" s="5"/>
    </row>
    <row r="9" spans="3:7" ht="12.75">
      <c r="C9" s="6" t="s">
        <v>8</v>
      </c>
      <c r="D9" s="16">
        <v>0</v>
      </c>
      <c r="E9" s="4" t="s">
        <v>6</v>
      </c>
      <c r="F9" s="4"/>
      <c r="G9" s="5"/>
    </row>
    <row r="10" spans="3:7" ht="12.75">
      <c r="C10" s="6" t="s">
        <v>9</v>
      </c>
      <c r="D10" s="17">
        <f>D7*D8*D9</f>
        <v>0</v>
      </c>
      <c r="E10" s="4" t="s">
        <v>10</v>
      </c>
      <c r="F10" s="4"/>
      <c r="G10" s="5"/>
    </row>
    <row r="11" spans="3:7" ht="12.75">
      <c r="C11" s="6" t="s">
        <v>11</v>
      </c>
      <c r="D11" s="17">
        <f>D10*0.2</f>
        <v>0</v>
      </c>
      <c r="E11" s="4" t="s">
        <v>10</v>
      </c>
      <c r="F11" s="4"/>
      <c r="G11" s="5"/>
    </row>
    <row r="12" spans="3:7" ht="12.75">
      <c r="C12" s="6" t="s">
        <v>12</v>
      </c>
      <c r="D12" s="16">
        <v>0</v>
      </c>
      <c r="E12" s="18" t="s">
        <v>13</v>
      </c>
      <c r="F12" s="4"/>
      <c r="G12" s="5"/>
    </row>
    <row r="13" spans="3:7" ht="12.75">
      <c r="C13" s="6" t="s">
        <v>14</v>
      </c>
      <c r="D13" s="17">
        <f>IF(D12=0,0,(D7*D8)*0.2*(D12-1))</f>
        <v>0</v>
      </c>
      <c r="E13" s="4" t="s">
        <v>10</v>
      </c>
      <c r="F13" s="4"/>
      <c r="G13" s="5"/>
    </row>
    <row r="14" spans="3:7" ht="12.75">
      <c r="C14" s="19" t="s">
        <v>15</v>
      </c>
      <c r="D14" s="20">
        <f>SUM(D11+D13)</f>
        <v>0</v>
      </c>
      <c r="E14" s="21" t="s">
        <v>10</v>
      </c>
      <c r="F14" s="4"/>
      <c r="G14" s="5"/>
    </row>
    <row r="15" spans="3:7" ht="12.75">
      <c r="C15" s="6" t="s">
        <v>16</v>
      </c>
      <c r="D15" s="17">
        <f>0.4*D14</f>
        <v>0</v>
      </c>
      <c r="E15" s="4" t="s">
        <v>10</v>
      </c>
      <c r="F15" s="4"/>
      <c r="G15" s="5"/>
    </row>
    <row r="16" spans="3:7" ht="12.75">
      <c r="C16" s="6" t="s">
        <v>17</v>
      </c>
      <c r="D16" s="17">
        <f>0.6*D14</f>
        <v>0</v>
      </c>
      <c r="E16" s="4" t="s">
        <v>10</v>
      </c>
      <c r="F16" s="4"/>
      <c r="G16" s="5"/>
    </row>
    <row r="17" spans="3:7" ht="12.75">
      <c r="C17" s="6" t="s">
        <v>18</v>
      </c>
      <c r="D17" s="22">
        <v>1.5</v>
      </c>
      <c r="E17" s="4" t="s">
        <v>19</v>
      </c>
      <c r="F17" s="4"/>
      <c r="G17" s="5"/>
    </row>
    <row r="18" spans="3:7" ht="12.75">
      <c r="C18" s="6" t="s">
        <v>20</v>
      </c>
      <c r="D18" s="22">
        <v>1.5</v>
      </c>
      <c r="E18" s="4" t="s">
        <v>19</v>
      </c>
      <c r="F18" s="4"/>
      <c r="G18" s="5"/>
    </row>
    <row r="19" spans="3:7" ht="12.75">
      <c r="C19" s="19" t="s">
        <v>21</v>
      </c>
      <c r="D19" s="20">
        <f>SUM(D20:D21)</f>
        <v>0</v>
      </c>
      <c r="E19" s="21" t="s">
        <v>22</v>
      </c>
      <c r="F19" s="4"/>
      <c r="G19" s="5"/>
    </row>
    <row r="20" spans="3:7" ht="12.75">
      <c r="C20" s="6" t="s">
        <v>23</v>
      </c>
      <c r="D20" s="17">
        <f>D15*D17</f>
        <v>0</v>
      </c>
      <c r="E20" s="4" t="s">
        <v>22</v>
      </c>
      <c r="F20" s="4"/>
      <c r="G20" s="5"/>
    </row>
    <row r="21" spans="3:7" ht="12.75">
      <c r="C21" s="6" t="s">
        <v>24</v>
      </c>
      <c r="D21" s="17">
        <f>D16*D18</f>
        <v>0</v>
      </c>
      <c r="E21" s="4" t="s">
        <v>22</v>
      </c>
      <c r="F21" s="4"/>
      <c r="G21" s="5"/>
    </row>
    <row r="22" spans="3:7" ht="12.75">
      <c r="C22" s="6"/>
      <c r="D22" s="17"/>
      <c r="E22" s="4"/>
      <c r="F22" s="4"/>
      <c r="G22" s="5"/>
    </row>
    <row r="23" spans="3:7" ht="12.75">
      <c r="C23" s="6" t="s">
        <v>1</v>
      </c>
      <c r="D23" s="7">
        <v>0</v>
      </c>
      <c r="E23" s="4"/>
      <c r="F23" s="4"/>
      <c r="G23" s="5"/>
    </row>
    <row r="24" spans="3:7" ht="12.75">
      <c r="C24" s="6"/>
      <c r="D24" s="17"/>
      <c r="E24" s="4"/>
      <c r="F24" s="4"/>
      <c r="G24" s="5"/>
    </row>
    <row r="25" spans="3:7" ht="12.75">
      <c r="C25" s="6"/>
      <c r="D25" s="23" t="s">
        <v>25</v>
      </c>
      <c r="E25" s="24" t="s">
        <v>26</v>
      </c>
      <c r="F25" s="24" t="s">
        <v>27</v>
      </c>
      <c r="G25" s="25" t="s">
        <v>28</v>
      </c>
    </row>
    <row r="26" spans="3:7" ht="12.75">
      <c r="C26" s="6" t="s">
        <v>29</v>
      </c>
      <c r="D26" s="26">
        <f>D20</f>
        <v>0</v>
      </c>
      <c r="E26" s="27" t="s">
        <v>30</v>
      </c>
      <c r="F26" s="26">
        <v>0</v>
      </c>
      <c r="G26" s="28">
        <f>D26*(E26+F26)</f>
        <v>0</v>
      </c>
    </row>
    <row r="27" spans="3:7" ht="12.75">
      <c r="C27" s="6" t="s">
        <v>31</v>
      </c>
      <c r="D27" s="26">
        <f>D21</f>
        <v>0</v>
      </c>
      <c r="E27" s="27" t="s">
        <v>30</v>
      </c>
      <c r="F27" s="26">
        <v>0</v>
      </c>
      <c r="G27" s="28">
        <f>D27*(E27+F27)</f>
        <v>0</v>
      </c>
    </row>
    <row r="28" spans="3:7" ht="12.75">
      <c r="C28" s="6"/>
      <c r="D28" s="17"/>
      <c r="E28" s="29"/>
      <c r="F28" s="29"/>
      <c r="G28" s="29"/>
    </row>
    <row r="29" spans="3:7" ht="12.75">
      <c r="C29" s="30" t="s">
        <v>32</v>
      </c>
      <c r="D29" s="31">
        <f>0.02*D23</f>
        <v>0</v>
      </c>
      <c r="E29" s="29"/>
      <c r="F29" s="29"/>
      <c r="G29" s="29"/>
    </row>
    <row r="30" spans="3:7" ht="12.75">
      <c r="C30" s="6"/>
      <c r="D30" s="17"/>
      <c r="E30" s="29"/>
      <c r="F30" s="29"/>
      <c r="G30" s="29"/>
    </row>
    <row r="31" spans="3:7" ht="12.75">
      <c r="C31" s="12" t="s">
        <v>3</v>
      </c>
      <c r="D31" s="13">
        <f>IF(D29&lt;(G26+G27),(G26+G27),D29)</f>
        <v>0</v>
      </c>
      <c r="E31" s="29"/>
      <c r="F31" s="29"/>
      <c r="G31" s="29"/>
    </row>
  </sheetData>
  <sheetProtection selectLockedCells="1" selectUnlockedCells="1"/>
  <mergeCells count="2">
    <mergeCell ref="C6:G6"/>
    <mergeCell ref="E28:G3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G30"/>
  <sheetViews>
    <sheetView workbookViewId="0" topLeftCell="A1">
      <selection activeCell="E27" sqref="E27"/>
    </sheetView>
  </sheetViews>
  <sheetFormatPr defaultColWidth="11.421875" defaultRowHeight="12.75"/>
  <cols>
    <col min="1" max="2" width="10.7109375" style="1" customWidth="1"/>
    <col min="3" max="3" width="47.00390625" style="1" customWidth="1"/>
    <col min="4" max="4" width="13.140625" style="1" customWidth="1"/>
    <col min="5" max="5" width="23.7109375" style="1" customWidth="1"/>
    <col min="6" max="6" width="17.140625" style="1" customWidth="1"/>
    <col min="7" max="7" width="12.421875" style="1" customWidth="1"/>
    <col min="8" max="8" width="33.8515625" style="1" customWidth="1"/>
    <col min="9" max="9" width="23.28125" style="1" customWidth="1"/>
    <col min="10" max="16384" width="10.7109375" style="1" customWidth="1"/>
  </cols>
  <sheetData>
    <row r="6" spans="3:7" ht="12.75">
      <c r="C6" s="15" t="s">
        <v>33</v>
      </c>
      <c r="D6" s="15"/>
      <c r="E6" s="15"/>
      <c r="F6" s="15"/>
      <c r="G6" s="15"/>
    </row>
    <row r="7" spans="3:7" ht="12.75">
      <c r="C7" s="6" t="s">
        <v>34</v>
      </c>
      <c r="D7" s="16">
        <v>0</v>
      </c>
      <c r="E7" s="4" t="s">
        <v>6</v>
      </c>
      <c r="F7" s="4"/>
      <c r="G7" s="5"/>
    </row>
    <row r="8" spans="3:7" ht="12.75">
      <c r="C8" s="6" t="s">
        <v>35</v>
      </c>
      <c r="D8" s="16">
        <v>0</v>
      </c>
      <c r="E8" s="4" t="s">
        <v>6</v>
      </c>
      <c r="F8" s="4"/>
      <c r="G8" s="5"/>
    </row>
    <row r="9" spans="3:7" ht="12.75">
      <c r="C9" s="6" t="s">
        <v>36</v>
      </c>
      <c r="D9" s="16">
        <v>0</v>
      </c>
      <c r="E9" s="4" t="s">
        <v>6</v>
      </c>
      <c r="F9" s="4"/>
      <c r="G9" s="5"/>
    </row>
    <row r="10" spans="3:7" ht="12.75">
      <c r="C10" s="6" t="s">
        <v>9</v>
      </c>
      <c r="D10" s="17">
        <f>D7*D8*D9</f>
        <v>0</v>
      </c>
      <c r="E10" s="4" t="s">
        <v>10</v>
      </c>
      <c r="F10" s="4"/>
      <c r="G10" s="5"/>
    </row>
    <row r="11" spans="3:7" ht="12.75">
      <c r="C11" s="6" t="s">
        <v>11</v>
      </c>
      <c r="D11" s="17">
        <f>D10*0.2</f>
        <v>0</v>
      </c>
      <c r="E11" s="4" t="s">
        <v>10</v>
      </c>
      <c r="F11" s="4"/>
      <c r="G11" s="5"/>
    </row>
    <row r="12" spans="3:7" ht="12.75">
      <c r="C12" s="6" t="s">
        <v>12</v>
      </c>
      <c r="D12" s="16">
        <v>0</v>
      </c>
      <c r="E12" s="18" t="s">
        <v>13</v>
      </c>
      <c r="F12" s="4"/>
      <c r="G12" s="5"/>
    </row>
    <row r="13" spans="3:7" ht="12.75">
      <c r="C13" s="6" t="s">
        <v>37</v>
      </c>
      <c r="D13" s="17">
        <f>IF(D12=0,0,(D12+2)*(D7*D8)*0.2)</f>
        <v>0</v>
      </c>
      <c r="E13" s="4" t="s">
        <v>10</v>
      </c>
      <c r="F13" s="4"/>
      <c r="G13" s="5"/>
    </row>
    <row r="14" spans="3:7" ht="12.75">
      <c r="C14" s="19" t="s">
        <v>15</v>
      </c>
      <c r="D14" s="20">
        <f>SUM(D11+D13)</f>
        <v>0</v>
      </c>
      <c r="E14" s="21" t="s">
        <v>10</v>
      </c>
      <c r="F14" s="4"/>
      <c r="G14" s="5"/>
    </row>
    <row r="15" spans="3:7" ht="12.75">
      <c r="C15" s="6" t="s">
        <v>17</v>
      </c>
      <c r="D15" s="17">
        <f>D14</f>
        <v>0</v>
      </c>
      <c r="E15" s="4" t="s">
        <v>10</v>
      </c>
      <c r="F15" s="4"/>
      <c r="G15" s="5"/>
    </row>
    <row r="16" spans="3:7" ht="12.75">
      <c r="C16" s="6" t="s">
        <v>20</v>
      </c>
      <c r="D16" s="22">
        <v>1.5</v>
      </c>
      <c r="E16" s="4" t="s">
        <v>19</v>
      </c>
      <c r="F16" s="4"/>
      <c r="G16" s="5"/>
    </row>
    <row r="17" spans="3:7" ht="12.75">
      <c r="C17" s="19" t="s">
        <v>21</v>
      </c>
      <c r="D17" s="20">
        <f>D18</f>
        <v>0</v>
      </c>
      <c r="E17" s="21" t="s">
        <v>22</v>
      </c>
      <c r="F17" s="4"/>
      <c r="G17" s="5"/>
    </row>
    <row r="18" spans="3:7" ht="12.75">
      <c r="C18" s="6" t="s">
        <v>24</v>
      </c>
      <c r="D18" s="17">
        <f>D15*D16</f>
        <v>0</v>
      </c>
      <c r="E18" s="4" t="s">
        <v>22</v>
      </c>
      <c r="F18" s="4"/>
      <c r="G18" s="5"/>
    </row>
    <row r="19" spans="3:7" ht="12.75">
      <c r="C19" s="32"/>
      <c r="D19" s="32"/>
      <c r="E19" s="4"/>
      <c r="F19" s="4"/>
      <c r="G19" s="5"/>
    </row>
    <row r="20" spans="3:7" ht="12.75">
      <c r="C20" s="32"/>
      <c r="D20" s="32"/>
      <c r="E20" s="4"/>
      <c r="F20" s="4"/>
      <c r="G20" s="5"/>
    </row>
    <row r="21" spans="3:7" ht="12.75">
      <c r="C21" s="32"/>
      <c r="D21" s="32"/>
      <c r="E21" s="4"/>
      <c r="F21" s="4"/>
      <c r="G21" s="5"/>
    </row>
    <row r="22" spans="3:7" ht="12.75">
      <c r="C22" s="32"/>
      <c r="D22" s="32"/>
      <c r="E22" s="4"/>
      <c r="F22" s="4"/>
      <c r="G22" s="5"/>
    </row>
    <row r="23" spans="3:7" ht="12.75">
      <c r="C23" s="6" t="s">
        <v>1</v>
      </c>
      <c r="D23" s="7">
        <v>0</v>
      </c>
      <c r="E23" s="4"/>
      <c r="F23" s="4"/>
      <c r="G23" s="5"/>
    </row>
    <row r="24" spans="3:7" ht="12.75">
      <c r="C24" s="6"/>
      <c r="D24" s="17"/>
      <c r="E24" s="4"/>
      <c r="F24" s="4"/>
      <c r="G24" s="5"/>
    </row>
    <row r="25" spans="3:7" ht="12.75">
      <c r="C25" s="6"/>
      <c r="D25" s="23" t="s">
        <v>25</v>
      </c>
      <c r="E25" s="24" t="s">
        <v>26</v>
      </c>
      <c r="F25" s="24" t="s">
        <v>27</v>
      </c>
      <c r="G25" s="25" t="s">
        <v>28</v>
      </c>
    </row>
    <row r="26" spans="3:7" ht="12.75">
      <c r="C26" s="6" t="s">
        <v>31</v>
      </c>
      <c r="D26" s="26">
        <f>D18</f>
        <v>0</v>
      </c>
      <c r="E26" s="27">
        <v>0</v>
      </c>
      <c r="F26" s="26">
        <v>0</v>
      </c>
      <c r="G26" s="28">
        <f>D26*(E26+F26)</f>
        <v>0</v>
      </c>
    </row>
    <row r="27" spans="3:7" ht="12.75">
      <c r="C27" s="6"/>
      <c r="D27" s="17"/>
      <c r="E27" s="29"/>
      <c r="F27" s="29"/>
      <c r="G27" s="29"/>
    </row>
    <row r="28" spans="3:7" ht="12.75">
      <c r="C28" s="30" t="s">
        <v>32</v>
      </c>
      <c r="D28" s="31">
        <f>0.02*D23</f>
        <v>0</v>
      </c>
      <c r="E28" s="29"/>
      <c r="F28" s="29"/>
      <c r="G28" s="29"/>
    </row>
    <row r="29" spans="3:7" ht="12.75">
      <c r="C29" s="6"/>
      <c r="D29" s="17"/>
      <c r="E29" s="29"/>
      <c r="F29" s="29"/>
      <c r="G29" s="29"/>
    </row>
    <row r="30" spans="3:7" ht="12.75">
      <c r="C30" s="12" t="s">
        <v>3</v>
      </c>
      <c r="D30" s="13">
        <f>IF(D28&lt;G26,G26,D28)</f>
        <v>0</v>
      </c>
      <c r="E30" s="29"/>
      <c r="F30" s="29"/>
      <c r="G30" s="29"/>
    </row>
  </sheetData>
  <sheetProtection selectLockedCells="1" selectUnlockedCells="1"/>
  <mergeCells count="3">
    <mergeCell ref="C6:G6"/>
    <mergeCell ref="C19:D22"/>
    <mergeCell ref="E27:G3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6:G31"/>
  <sheetViews>
    <sheetView tabSelected="1" workbookViewId="0" topLeftCell="A1">
      <selection activeCell="F37" sqref="F37"/>
    </sheetView>
  </sheetViews>
  <sheetFormatPr defaultColWidth="11.421875" defaultRowHeight="12.75"/>
  <cols>
    <col min="1" max="2" width="10.7109375" style="1" customWidth="1"/>
    <col min="3" max="3" width="47.00390625" style="1" customWidth="1"/>
    <col min="4" max="4" width="13.140625" style="1" customWidth="1"/>
    <col min="5" max="5" width="23.7109375" style="1" customWidth="1"/>
    <col min="6" max="6" width="17.140625" style="1" customWidth="1"/>
    <col min="7" max="7" width="12.421875" style="1" customWidth="1"/>
    <col min="8" max="8" width="33.8515625" style="1" customWidth="1"/>
    <col min="9" max="9" width="23.28125" style="1" customWidth="1"/>
    <col min="10" max="16384" width="10.7109375" style="1" customWidth="1"/>
  </cols>
  <sheetData>
    <row r="6" spans="3:7" ht="12.75">
      <c r="C6" s="15" t="s">
        <v>38</v>
      </c>
      <c r="D6" s="15"/>
      <c r="E6" s="15"/>
      <c r="F6" s="15"/>
      <c r="G6" s="15"/>
    </row>
    <row r="7" spans="3:7" ht="12.75">
      <c r="C7" s="6" t="s">
        <v>39</v>
      </c>
      <c r="D7" s="16" t="s">
        <v>30</v>
      </c>
      <c r="E7" s="4" t="s">
        <v>6</v>
      </c>
      <c r="F7" s="4"/>
      <c r="G7" s="5"/>
    </row>
    <row r="8" spans="3:7" ht="12.75">
      <c r="C8" s="6" t="s">
        <v>40</v>
      </c>
      <c r="D8" s="16" t="s">
        <v>30</v>
      </c>
      <c r="E8" s="4" t="s">
        <v>6</v>
      </c>
      <c r="F8" s="4"/>
      <c r="G8" s="5"/>
    </row>
    <row r="9" spans="3:7" ht="12.75">
      <c r="C9" s="6" t="s">
        <v>41</v>
      </c>
      <c r="D9" s="17">
        <f>D7*D8</f>
        <v>0</v>
      </c>
      <c r="E9" s="4" t="s">
        <v>42</v>
      </c>
      <c r="F9" s="4"/>
      <c r="G9" s="5"/>
    </row>
    <row r="10" spans="3:7" ht="12.75">
      <c r="C10" s="33"/>
      <c r="D10" s="33"/>
      <c r="F10" s="4"/>
      <c r="G10" s="5"/>
    </row>
    <row r="11" spans="3:7" ht="12.75">
      <c r="C11" s="33"/>
      <c r="D11" s="33"/>
      <c r="E11" s="4"/>
      <c r="F11" s="4"/>
      <c r="G11" s="5"/>
    </row>
    <row r="12" spans="3:7" ht="12.75">
      <c r="C12" s="33"/>
      <c r="D12" s="33"/>
      <c r="E12" s="18"/>
      <c r="F12" s="4"/>
      <c r="G12" s="5"/>
    </row>
    <row r="13" spans="3:7" ht="12.75">
      <c r="C13" s="33"/>
      <c r="D13" s="33"/>
      <c r="E13" s="4"/>
      <c r="F13" s="4"/>
      <c r="G13" s="5"/>
    </row>
    <row r="14" spans="3:7" ht="12.75">
      <c r="C14" s="34" t="s">
        <v>15</v>
      </c>
      <c r="D14" s="35">
        <f>D15+D16</f>
        <v>0</v>
      </c>
      <c r="E14" s="21" t="s">
        <v>10</v>
      </c>
      <c r="F14" s="4"/>
      <c r="G14" s="5"/>
    </row>
    <row r="15" spans="3:7" ht="12.75">
      <c r="C15" s="6" t="s">
        <v>43</v>
      </c>
      <c r="D15" s="17">
        <f>D9*0.2</f>
        <v>0</v>
      </c>
      <c r="E15" s="4" t="s">
        <v>10</v>
      </c>
      <c r="F15" s="4"/>
      <c r="G15" s="5"/>
    </row>
    <row r="16" spans="3:7" ht="12.75">
      <c r="C16" s="6" t="s">
        <v>44</v>
      </c>
      <c r="D16" s="17">
        <f>D9*0.4</f>
        <v>0</v>
      </c>
      <c r="E16" s="4" t="s">
        <v>10</v>
      </c>
      <c r="F16" s="4"/>
      <c r="G16" s="5"/>
    </row>
    <row r="17" spans="3:7" ht="12.75">
      <c r="C17" s="6" t="s">
        <v>45</v>
      </c>
      <c r="D17" s="22" t="s">
        <v>30</v>
      </c>
      <c r="E17" s="4" t="s">
        <v>19</v>
      </c>
      <c r="F17" s="4"/>
      <c r="G17" s="5"/>
    </row>
    <row r="18" spans="3:7" ht="12.75">
      <c r="C18" s="6" t="s">
        <v>46</v>
      </c>
      <c r="D18" s="22" t="s">
        <v>30</v>
      </c>
      <c r="E18" s="4" t="s">
        <v>19</v>
      </c>
      <c r="F18" s="4"/>
      <c r="G18" s="5"/>
    </row>
    <row r="19" spans="3:7" ht="12.75">
      <c r="C19" s="19" t="s">
        <v>21</v>
      </c>
      <c r="D19" s="20">
        <f>SUM(D20:D21)</f>
        <v>0</v>
      </c>
      <c r="E19" s="21" t="s">
        <v>22</v>
      </c>
      <c r="F19" s="4"/>
      <c r="G19" s="5"/>
    </row>
    <row r="20" spans="3:7" ht="12.75">
      <c r="C20" s="6" t="s">
        <v>23</v>
      </c>
      <c r="D20" s="17">
        <f>D15*D17</f>
        <v>0</v>
      </c>
      <c r="E20" s="4" t="s">
        <v>22</v>
      </c>
      <c r="F20" s="4"/>
      <c r="G20" s="5"/>
    </row>
    <row r="21" spans="3:7" ht="12.75">
      <c r="C21" s="6" t="s">
        <v>24</v>
      </c>
      <c r="D21" s="17">
        <f>D16*D18</f>
        <v>0</v>
      </c>
      <c r="E21" s="4" t="s">
        <v>22</v>
      </c>
      <c r="F21" s="4"/>
      <c r="G21" s="5"/>
    </row>
    <row r="22" spans="3:7" ht="12.75">
      <c r="C22" s="6"/>
      <c r="D22" s="17"/>
      <c r="E22" s="4"/>
      <c r="F22" s="4"/>
      <c r="G22" s="5"/>
    </row>
    <row r="23" spans="3:7" ht="12.75">
      <c r="C23" s="6" t="s">
        <v>1</v>
      </c>
      <c r="D23" s="7">
        <v>0</v>
      </c>
      <c r="E23" s="4"/>
      <c r="F23" s="4"/>
      <c r="G23" s="5"/>
    </row>
    <row r="24" spans="3:7" ht="12.75">
      <c r="C24" s="6"/>
      <c r="D24" s="17"/>
      <c r="E24" s="4"/>
      <c r="F24" s="4"/>
      <c r="G24" s="5"/>
    </row>
    <row r="25" spans="3:7" ht="12.75">
      <c r="C25" s="6"/>
      <c r="D25" s="23" t="s">
        <v>25</v>
      </c>
      <c r="E25" s="24" t="s">
        <v>26</v>
      </c>
      <c r="F25" s="24" t="s">
        <v>27</v>
      </c>
      <c r="G25" s="25" t="s">
        <v>28</v>
      </c>
    </row>
    <row r="26" spans="3:7" ht="12.75">
      <c r="C26" s="6" t="s">
        <v>47</v>
      </c>
      <c r="D26" s="26">
        <f>D20</f>
        <v>0</v>
      </c>
      <c r="E26" s="27" t="s">
        <v>30</v>
      </c>
      <c r="F26" s="26">
        <v>0</v>
      </c>
      <c r="G26" s="28">
        <f>D26*(E26+F26)</f>
        <v>0</v>
      </c>
    </row>
    <row r="27" spans="3:7" ht="12.75">
      <c r="C27" s="6" t="s">
        <v>48</v>
      </c>
      <c r="D27" s="26">
        <f>D21</f>
        <v>0</v>
      </c>
      <c r="E27" s="27" t="s">
        <v>30</v>
      </c>
      <c r="F27" s="26">
        <v>0</v>
      </c>
      <c r="G27" s="28">
        <f>D27*(E27+F27)</f>
        <v>0</v>
      </c>
    </row>
    <row r="28" spans="3:7" ht="12.75">
      <c r="C28" s="6"/>
      <c r="D28" s="17"/>
      <c r="E28" s="29"/>
      <c r="F28" s="29"/>
      <c r="G28" s="29"/>
    </row>
    <row r="29" spans="3:7" ht="12.75">
      <c r="C29" s="30" t="s">
        <v>32</v>
      </c>
      <c r="D29" s="31">
        <f>0.02*D23</f>
        <v>0</v>
      </c>
      <c r="E29" s="29"/>
      <c r="F29" s="29"/>
      <c r="G29" s="29"/>
    </row>
    <row r="30" spans="3:7" ht="12.75">
      <c r="C30" s="6"/>
      <c r="D30" s="17"/>
      <c r="E30" s="29"/>
      <c r="F30" s="29"/>
      <c r="G30" s="29"/>
    </row>
    <row r="31" spans="3:7" ht="12.75">
      <c r="C31" s="12" t="s">
        <v>3</v>
      </c>
      <c r="D31" s="13">
        <f>IF(D29&lt;(G26+G27),(G26+G27),D29)</f>
        <v>0</v>
      </c>
      <c r="E31" s="29"/>
      <c r="F31" s="29"/>
      <c r="G31" s="29"/>
    </row>
  </sheetData>
  <sheetProtection selectLockedCells="1" selectUnlockedCells="1"/>
  <mergeCells count="3">
    <mergeCell ref="C6:G6"/>
    <mergeCell ref="C10:D13"/>
    <mergeCell ref="E28:G3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 PEREZ</cp:lastModifiedBy>
  <dcterms:modified xsi:type="dcterms:W3CDTF">2016-11-06T11:41:16Z</dcterms:modified>
  <cp:category/>
  <cp:version/>
  <cp:contentType/>
  <cp:contentStatus/>
  <cp:revision>1</cp:revision>
</cp:coreProperties>
</file>